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r.Sufyan\Desktop\EXCEL LOAD CALCULATION\"/>
    </mc:Choice>
  </mc:AlternateContent>
  <xr:revisionPtr revIDLastSave="0" documentId="8_{4A64CE09-8FEC-1B49-8E91-E5D8B998905B}" xr6:coauthVersionLast="47" xr6:coauthVersionMax="47" xr10:uidLastSave="{00000000-0000-0000-0000-000000000000}"/>
  <workbookProtection workbookAlgorithmName="SHA-512" workbookHashValue="weQIrWXjoKUezCsnejKF1r8VA8lci5tA12Dunpu2l3NgrAEIISQmpRRkfaKdLw5qfDL98WPon3WVIlGCFx3Jxw==" workbookSaltValue="yoQmF1VNg19jwU1zaICRiw==" workbookSpinCount="100000" lockStructure="1"/>
  <bookViews>
    <workbookView xWindow="0" yWindow="0" windowWidth="21570" windowHeight="8745" xr2:uid="{00000000-000D-0000-FFFF-FFFF00000000}"/>
  </bookViews>
  <sheets>
    <sheet name="Load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21" i="1"/>
  <c r="E22" i="1"/>
  <c r="E23" i="1"/>
  <c r="E24" i="1"/>
  <c r="E25" i="1"/>
  <c r="L20" i="1"/>
  <c r="L23" i="1"/>
  <c r="E10" i="1"/>
  <c r="L4" i="1"/>
  <c r="L8" i="1"/>
  <c r="E4" i="1"/>
  <c r="E5" i="1"/>
  <c r="E6" i="1"/>
  <c r="E7" i="1"/>
  <c r="E8" i="1"/>
  <c r="E9" i="1"/>
  <c r="E3" i="1"/>
  <c r="E26" i="1"/>
  <c r="H20" i="1"/>
  <c r="E11" i="1"/>
  <c r="H4" i="1"/>
  <c r="H8" i="1"/>
  <c r="L11" i="1"/>
  <c r="M14" i="1"/>
  <c r="D13" i="1"/>
  <c r="D15" i="1"/>
  <c r="H23" i="1"/>
  <c r="L26" i="1"/>
</calcChain>
</file>

<file path=xl/sharedStrings.xml><?xml version="1.0" encoding="utf-8"?>
<sst xmlns="http://schemas.openxmlformats.org/spreadsheetml/2006/main" count="64" uniqueCount="32">
  <si>
    <t>Layer</t>
  </si>
  <si>
    <t>Tiles</t>
  </si>
  <si>
    <t>DL factor =</t>
  </si>
  <si>
    <t>LL factor =</t>
  </si>
  <si>
    <t>Mortar</t>
  </si>
  <si>
    <t>DLu=</t>
  </si>
  <si>
    <t>LLu=</t>
  </si>
  <si>
    <t>Sand</t>
  </si>
  <si>
    <t>Block</t>
  </si>
  <si>
    <t>Topping</t>
  </si>
  <si>
    <t>Rib</t>
  </si>
  <si>
    <t>Plaster</t>
  </si>
  <si>
    <r>
      <t>KN/m</t>
    </r>
    <r>
      <rPr>
        <i/>
        <vertAlign val="superscript"/>
        <sz val="12"/>
        <color theme="1"/>
        <rFont val="Calibri"/>
        <family val="2"/>
        <scheme val="minor"/>
      </rPr>
      <t>2</t>
    </r>
  </si>
  <si>
    <r>
      <rPr>
        <b/>
        <sz val="11"/>
        <color theme="1"/>
        <rFont val="Symbol"/>
        <family val="1"/>
        <charset val="2"/>
      </rPr>
      <t>g [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KN/m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]</t>
    </r>
  </si>
  <si>
    <r>
      <t>h [</t>
    </r>
    <r>
      <rPr>
        <b/>
        <i/>
        <sz val="11"/>
        <color theme="1"/>
        <rFont val="Calibri"/>
        <family val="2"/>
        <scheme val="minor"/>
      </rPr>
      <t>mm</t>
    </r>
    <r>
      <rPr>
        <b/>
        <sz val="11"/>
        <color theme="1"/>
        <rFont val="Calibri"/>
        <family val="2"/>
        <scheme val="minor"/>
      </rPr>
      <t>]</t>
    </r>
  </si>
  <si>
    <r>
      <t xml:space="preserve">Partition [ </t>
    </r>
    <r>
      <rPr>
        <b/>
        <i/>
        <sz val="11"/>
        <color theme="1"/>
        <rFont val="Calibri"/>
        <family val="2"/>
        <scheme val="minor"/>
      </rPr>
      <t>KN/m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]</t>
    </r>
  </si>
  <si>
    <r>
      <t>Unit b [</t>
    </r>
    <r>
      <rPr>
        <b/>
        <i/>
        <sz val="11"/>
        <color theme="1"/>
        <rFont val="Calibri"/>
        <family val="2"/>
        <scheme val="minor"/>
      </rPr>
      <t>mm</t>
    </r>
    <r>
      <rPr>
        <b/>
        <sz val="11"/>
        <color theme="1"/>
        <rFont val="Calibri"/>
        <family val="2"/>
        <scheme val="minor"/>
      </rPr>
      <t>]</t>
    </r>
  </si>
  <si>
    <r>
      <t>w</t>
    </r>
    <r>
      <rPr>
        <b/>
        <vertAlign val="subscript"/>
        <sz val="11"/>
        <color theme="1"/>
        <rFont val="Calibri"/>
        <family val="2"/>
        <scheme val="minor"/>
      </rPr>
      <t>DL</t>
    </r>
    <r>
      <rPr>
        <b/>
        <sz val="11"/>
        <color theme="1"/>
        <rFont val="Calibri"/>
        <family val="2"/>
        <scheme val="minor"/>
      </rPr>
      <t xml:space="preserve"> [</t>
    </r>
    <r>
      <rPr>
        <b/>
        <i/>
        <sz val="11"/>
        <color theme="1"/>
        <rFont val="Calibri"/>
        <family val="2"/>
        <scheme val="minor"/>
      </rPr>
      <t>KN/m</t>
    </r>
    <r>
      <rPr>
        <b/>
        <sz val="11"/>
        <color theme="1"/>
        <rFont val="Calibri"/>
        <family val="2"/>
        <scheme val="minor"/>
      </rPr>
      <t>]</t>
    </r>
  </si>
  <si>
    <t>w =</t>
  </si>
  <si>
    <t>KN/m</t>
  </si>
  <si>
    <t>Area LL=</t>
  </si>
  <si>
    <t>The Factored Total Load     Wu=</t>
  </si>
  <si>
    <t>LL Service=</t>
  </si>
  <si>
    <t>DL Service=</t>
  </si>
  <si>
    <t>Load Calculations of One-way Ribbed Slab ACI-318M-14</t>
  </si>
  <si>
    <t>Load Calculations of One-way Solid Slab ACI-318M-14</t>
  </si>
  <si>
    <t>RC Solid Slab</t>
  </si>
  <si>
    <r>
      <t>w</t>
    </r>
    <r>
      <rPr>
        <b/>
        <vertAlign val="subscript"/>
        <sz val="11"/>
        <color theme="1"/>
        <rFont val="Calibri"/>
        <family val="2"/>
        <scheme val="minor"/>
      </rPr>
      <t>DL</t>
    </r>
    <r>
      <rPr>
        <b/>
        <sz val="11"/>
        <color theme="1"/>
        <rFont val="Calibri"/>
        <family val="2"/>
        <scheme val="minor"/>
      </rPr>
      <t xml:space="preserve"> [</t>
    </r>
    <r>
      <rPr>
        <b/>
        <i/>
        <sz val="11"/>
        <color theme="1"/>
        <rFont val="Calibri"/>
        <family val="2"/>
        <scheme val="minor"/>
      </rPr>
      <t>KN/m</t>
    </r>
    <r>
      <rPr>
        <b/>
        <i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]</t>
    </r>
  </si>
  <si>
    <t xml:space="preserve">Service Dead Load over area </t>
  </si>
  <si>
    <t>Factored Total Load over area</t>
  </si>
  <si>
    <r>
      <t>KN/m</t>
    </r>
    <r>
      <rPr>
        <b/>
        <i/>
        <vertAlign val="superscript"/>
        <sz val="13"/>
        <color theme="1"/>
        <rFont val="Calibri"/>
        <family val="2"/>
        <scheme val="minor"/>
      </rPr>
      <t>2</t>
    </r>
  </si>
  <si>
    <t>Service Dead Load over area (Without Rib, Topping Loads)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</si>
</sst>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vertAlign val="superscript"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theme="1"/>
      <name val="Cimarron"/>
    </font>
    <font>
      <b/>
      <i/>
      <vertAlign val="superscript"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b/>
      <i/>
      <vertAlign val="superscript"/>
      <sz val="13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5D5D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4519"/>
        <bgColor indexed="64"/>
      </patternFill>
    </fill>
    <fill>
      <patternFill patternType="solid">
        <fgColor rgb="FF1DC4FF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indexed="64"/>
      </left>
      <right style="double">
        <color rgb="FFFF0000"/>
      </right>
      <top style="double">
        <color indexed="64"/>
      </top>
      <bottom style="double">
        <color indexed="64"/>
      </bottom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/>
      <top style="double">
        <color rgb="FFFF0000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rgb="FFFF0000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0" borderId="0" xfId="0" applyFont="1" applyProtection="1">
      <protection hidden="1"/>
    </xf>
    <xf numFmtId="0" fontId="4" fillId="6" borderId="1" xfId="0" applyFont="1" applyFill="1" applyBorder="1" applyAlignment="1" applyProtection="1">
      <alignment horizontal="center" vertical="center"/>
      <protection hidden="1"/>
    </xf>
    <xf numFmtId="0" fontId="5" fillId="6" borderId="4" xfId="0" applyFont="1" applyFill="1" applyBorder="1" applyAlignment="1" applyProtection="1">
      <alignment horizontal="center" vertical="center"/>
      <protection hidden="1"/>
    </xf>
    <xf numFmtId="0" fontId="7" fillId="5" borderId="5" xfId="0" applyFont="1" applyFill="1" applyBorder="1" applyAlignment="1" applyProtection="1">
      <alignment horizontal="center" vertical="center"/>
      <protection locked="0" hidden="1"/>
    </xf>
    <xf numFmtId="0" fontId="4" fillId="7" borderId="1" xfId="0" applyFont="1" applyFill="1" applyBorder="1" applyAlignment="1" applyProtection="1">
      <alignment horizontal="center" vertical="center"/>
      <protection hidden="1"/>
    </xf>
    <xf numFmtId="0" fontId="7" fillId="8" borderId="5" xfId="0" applyFont="1" applyFill="1" applyBorder="1" applyAlignment="1" applyProtection="1">
      <alignment horizontal="center" vertical="center"/>
      <protection locked="0"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9" borderId="1" xfId="0" applyFont="1" applyFill="1" applyBorder="1" applyAlignment="1" applyProtection="1">
      <alignment horizontal="center" vertical="center"/>
      <protection hidden="1"/>
    </xf>
    <xf numFmtId="0" fontId="7" fillId="10" borderId="5" xfId="0" applyFont="1" applyFill="1" applyBorder="1" applyAlignment="1" applyProtection="1">
      <alignment horizontal="center" vertical="center"/>
      <protection locked="0" hidden="1"/>
    </xf>
    <xf numFmtId="0" fontId="5" fillId="11" borderId="4" xfId="0" applyFont="1" applyFill="1" applyBorder="1" applyAlignment="1" applyProtection="1">
      <alignment horizontal="center" vertical="center"/>
      <protection hidden="1"/>
    </xf>
    <xf numFmtId="0" fontId="5" fillId="12" borderId="4" xfId="0" applyFont="1" applyFill="1" applyBorder="1" applyAlignment="1" applyProtection="1">
      <alignment horizontal="center" vertical="center"/>
      <protection hidden="1"/>
    </xf>
    <xf numFmtId="0" fontId="2" fillId="13" borderId="1" xfId="0" applyFont="1" applyFill="1" applyBorder="1" applyAlignment="1" applyProtection="1">
      <alignment horizontal="center" vertical="center"/>
      <protection hidden="1"/>
    </xf>
    <xf numFmtId="0" fontId="3" fillId="13" borderId="4" xfId="0" applyFont="1" applyFill="1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0" borderId="11" xfId="0" applyFont="1" applyBorder="1" applyProtection="1">
      <protection hidden="1"/>
    </xf>
    <xf numFmtId="0" fontId="4" fillId="0" borderId="0" xfId="0" applyFont="1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15" xfId="0" applyFont="1" applyBorder="1" applyAlignment="1" applyProtection="1">
      <alignment horizontal="center" vertical="center"/>
      <protection hidden="1"/>
    </xf>
    <xf numFmtId="0" fontId="4" fillId="15" borderId="1" xfId="0" applyFont="1" applyFill="1" applyBorder="1" applyAlignment="1" applyProtection="1">
      <alignment horizontal="right" vertical="center"/>
      <protection hidden="1"/>
    </xf>
    <xf numFmtId="0" fontId="4" fillId="15" borderId="3" xfId="0" applyFont="1" applyFill="1" applyBorder="1" applyAlignment="1" applyProtection="1">
      <alignment horizontal="center" vertical="center"/>
      <protection hidden="1"/>
    </xf>
    <xf numFmtId="0" fontId="5" fillId="15" borderId="4" xfId="0" applyFont="1" applyFill="1" applyBorder="1" applyAlignment="1" applyProtection="1">
      <alignment vertical="center"/>
      <protection hidden="1"/>
    </xf>
    <xf numFmtId="0" fontId="1" fillId="3" borderId="6" xfId="0" applyFont="1" applyFill="1" applyBorder="1" applyAlignment="1" applyProtection="1">
      <alignment horizontal="left" vertical="center" indent="1"/>
      <protection hidden="1"/>
    </xf>
    <xf numFmtId="0" fontId="14" fillId="4" borderId="7" xfId="0" applyFont="1" applyFill="1" applyBorder="1" applyAlignment="1" applyProtection="1">
      <alignment horizontal="center" vertical="center"/>
      <protection locked="0" hidden="1"/>
    </xf>
    <xf numFmtId="0" fontId="14" fillId="5" borderId="7" xfId="0" applyFont="1" applyFill="1" applyBorder="1" applyAlignment="1" applyProtection="1">
      <alignment horizontal="center" vertical="center"/>
      <protection locked="0" hidden="1"/>
    </xf>
    <xf numFmtId="0" fontId="14" fillId="4" borderId="8" xfId="0" applyFont="1" applyFill="1" applyBorder="1" applyAlignment="1" applyProtection="1">
      <alignment horizontal="center" vertical="center"/>
      <protection locked="0" hidden="1"/>
    </xf>
    <xf numFmtId="0" fontId="0" fillId="3" borderId="4" xfId="0" applyFont="1" applyFill="1" applyBorder="1" applyAlignment="1" applyProtection="1">
      <alignment horizontal="center" vertical="center"/>
      <protection hidden="1"/>
    </xf>
    <xf numFmtId="0" fontId="14" fillId="4" borderId="10" xfId="0" applyFont="1" applyFill="1" applyBorder="1" applyAlignment="1" applyProtection="1">
      <alignment horizontal="center" vertical="center"/>
      <protection locked="0" hidden="1"/>
    </xf>
    <xf numFmtId="0" fontId="14" fillId="5" borderId="10" xfId="0" applyFont="1" applyFill="1" applyBorder="1" applyAlignment="1" applyProtection="1">
      <alignment horizontal="center" vertical="center"/>
      <protection locked="0" hidden="1"/>
    </xf>
    <xf numFmtId="0" fontId="1" fillId="3" borderId="1" xfId="0" applyFont="1" applyFill="1" applyBorder="1" applyAlignment="1" applyProtection="1">
      <alignment horizontal="left" vertical="center" indent="1"/>
      <protection hidden="1"/>
    </xf>
    <xf numFmtId="0" fontId="9" fillId="3" borderId="16" xfId="0" applyFont="1" applyFill="1" applyBorder="1" applyAlignment="1" applyProtection="1">
      <alignment horizontal="center" vertical="center"/>
      <protection hidden="1"/>
    </xf>
    <xf numFmtId="0" fontId="1" fillId="4" borderId="9" xfId="0" applyFont="1" applyFill="1" applyBorder="1" applyAlignment="1" applyProtection="1">
      <alignment horizontal="center" vertical="center"/>
      <protection hidden="1"/>
    </xf>
    <xf numFmtId="0" fontId="1" fillId="5" borderId="9" xfId="0" applyFont="1" applyFill="1" applyBorder="1" applyAlignment="1" applyProtection="1">
      <alignment horizontal="center" vertical="center"/>
      <protection hidden="1"/>
    </xf>
    <xf numFmtId="0" fontId="1" fillId="4" borderId="17" xfId="0" applyFont="1" applyFill="1" applyBorder="1" applyAlignment="1" applyProtection="1">
      <alignment horizontal="center" vertical="center"/>
      <protection hidden="1"/>
    </xf>
    <xf numFmtId="0" fontId="1" fillId="3" borderId="12" xfId="0" applyFont="1" applyFill="1" applyBorder="1" applyAlignment="1" applyProtection="1">
      <alignment horizontal="center" vertical="center"/>
      <protection hidden="1"/>
    </xf>
    <xf numFmtId="0" fontId="4" fillId="5" borderId="16" xfId="0" applyFont="1" applyFill="1" applyBorder="1" applyAlignment="1" applyProtection="1">
      <alignment horizontal="center" vertical="center"/>
      <protection hidden="1"/>
    </xf>
    <xf numFmtId="0" fontId="5" fillId="5" borderId="12" xfId="0" applyFont="1" applyFill="1" applyBorder="1" applyAlignment="1" applyProtection="1">
      <alignment horizontal="center" vertical="center"/>
      <protection hidden="1"/>
    </xf>
    <xf numFmtId="0" fontId="4" fillId="12" borderId="1" xfId="0" applyFont="1" applyFill="1" applyBorder="1" applyAlignment="1" applyProtection="1">
      <alignment horizontal="center" vertical="center"/>
      <protection hidden="1"/>
    </xf>
    <xf numFmtId="0" fontId="4" fillId="11" borderId="1" xfId="0" applyFont="1" applyFill="1" applyBorder="1" applyAlignment="1" applyProtection="1">
      <alignment horizontal="center" vertical="center"/>
      <protection hidden="1"/>
    </xf>
    <xf numFmtId="0" fontId="2" fillId="6" borderId="3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19" xfId="0" applyBorder="1" applyProtection="1">
      <protection hidden="1"/>
    </xf>
    <xf numFmtId="0" fontId="0" fillId="0" borderId="0" xfId="0" applyBorder="1" applyProtection="1">
      <protection hidden="1"/>
    </xf>
    <xf numFmtId="0" fontId="2" fillId="11" borderId="19" xfId="0" applyFont="1" applyFill="1" applyBorder="1" applyAlignment="1" applyProtection="1">
      <alignment horizontal="center" vertical="center"/>
      <protection hidden="1"/>
    </xf>
    <xf numFmtId="0" fontId="2" fillId="12" borderId="19" xfId="0" applyFont="1" applyFill="1" applyBorder="1" applyAlignment="1" applyProtection="1">
      <alignment horizontal="center" vertical="center"/>
      <protection hidden="1"/>
    </xf>
    <xf numFmtId="0" fontId="8" fillId="5" borderId="18" xfId="0" applyFont="1" applyFill="1" applyBorder="1" applyAlignment="1" applyProtection="1">
      <alignment horizontal="center" vertical="center"/>
      <protection hidden="1"/>
    </xf>
    <xf numFmtId="0" fontId="4" fillId="5" borderId="6" xfId="0" applyFont="1" applyFill="1" applyBorder="1" applyAlignment="1" applyProtection="1">
      <alignment horizontal="center" vertical="center"/>
      <protection hidden="1"/>
    </xf>
    <xf numFmtId="0" fontId="5" fillId="5" borderId="20" xfId="0" applyFont="1" applyFill="1" applyBorder="1" applyAlignment="1" applyProtection="1">
      <alignment horizontal="center" vertical="center"/>
      <protection hidden="1"/>
    </xf>
    <xf numFmtId="0" fontId="17" fillId="0" borderId="0" xfId="0" applyFont="1"/>
    <xf numFmtId="0" fontId="18" fillId="17" borderId="1" xfId="0" applyFont="1" applyFill="1" applyBorder="1" applyAlignment="1">
      <alignment horizontal="center" vertical="center"/>
    </xf>
    <xf numFmtId="0" fontId="18" fillId="16" borderId="1" xfId="0" applyFont="1" applyFill="1" applyBorder="1" applyAlignment="1">
      <alignment horizontal="center" vertical="center"/>
    </xf>
    <xf numFmtId="0" fontId="19" fillId="17" borderId="4" xfId="0" applyFont="1" applyFill="1" applyBorder="1" applyAlignment="1" applyProtection="1">
      <alignment horizontal="left" vertical="center"/>
      <protection hidden="1"/>
    </xf>
    <xf numFmtId="0" fontId="19" fillId="16" borderId="4" xfId="0" applyFont="1" applyFill="1" applyBorder="1" applyAlignment="1" applyProtection="1">
      <alignment horizontal="left" vertical="center"/>
      <protection hidden="1"/>
    </xf>
    <xf numFmtId="0" fontId="18" fillId="0" borderId="11" xfId="0" applyFont="1" applyFill="1" applyBorder="1" applyAlignment="1">
      <alignment horizontal="left" vertical="center"/>
    </xf>
    <xf numFmtId="0" fontId="18" fillId="18" borderId="1" xfId="0" applyFont="1" applyFill="1" applyBorder="1" applyAlignment="1">
      <alignment horizontal="center" vertical="center"/>
    </xf>
    <xf numFmtId="0" fontId="19" fillId="18" borderId="4" xfId="0" applyFont="1" applyFill="1" applyBorder="1" applyAlignment="1" applyProtection="1">
      <alignment horizontal="left" vertical="center"/>
      <protection hidden="1"/>
    </xf>
    <xf numFmtId="0" fontId="2" fillId="13" borderId="1" xfId="0" applyFont="1" applyFill="1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horizontal="center"/>
      <protection hidden="1"/>
    </xf>
    <xf numFmtId="0" fontId="4" fillId="0" borderId="4" xfId="0" applyFont="1" applyBorder="1" applyAlignment="1" applyProtection="1">
      <alignment horizontal="center"/>
      <protection hidden="1"/>
    </xf>
    <xf numFmtId="0" fontId="14" fillId="14" borderId="13" xfId="0" applyFont="1" applyFill="1" applyBorder="1" applyAlignment="1" applyProtection="1">
      <alignment horizontal="center" vertical="center"/>
      <protection locked="0" hidden="1"/>
    </xf>
    <xf numFmtId="0" fontId="14" fillId="14" borderId="14" xfId="0" applyFont="1" applyFill="1" applyBorder="1" applyAlignment="1" applyProtection="1">
      <alignment horizontal="center" vertical="center"/>
      <protection locked="0" hidden="1"/>
    </xf>
    <xf numFmtId="0" fontId="15" fillId="2" borderId="1" xfId="0" applyFont="1" applyFill="1" applyBorder="1" applyAlignment="1" applyProtection="1">
      <alignment horizontal="center" vertical="center"/>
      <protection hidden="1"/>
    </xf>
    <xf numFmtId="0" fontId="15" fillId="2" borderId="3" xfId="0" applyFont="1" applyFill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2" xfId="0" applyBorder="1" applyAlignment="1" applyProtection="1">
      <protection hidden="1"/>
    </xf>
    <xf numFmtId="0" fontId="18" fillId="17" borderId="1" xfId="0" applyFont="1" applyFill="1" applyBorder="1" applyAlignment="1">
      <alignment horizontal="center" vertical="center"/>
    </xf>
    <xf numFmtId="0" fontId="0" fillId="0" borderId="3" xfId="0" applyBorder="1" applyAlignment="1"/>
    <xf numFmtId="0" fontId="18" fillId="16" borderId="1" xfId="0" applyFont="1" applyFill="1" applyBorder="1" applyAlignment="1">
      <alignment horizontal="center" vertical="center"/>
    </xf>
    <xf numFmtId="0" fontId="0" fillId="0" borderId="4" xfId="0" applyBorder="1" applyAlignment="1"/>
    <xf numFmtId="0" fontId="18" fillId="18" borderId="1" xfId="0" applyFont="1" applyFill="1" applyBorder="1" applyAlignment="1">
      <alignment horizontal="center" vertical="center"/>
    </xf>
    <xf numFmtId="0" fontId="0" fillId="18" borderId="3" xfId="0" applyFill="1" applyBorder="1" applyAlignment="1"/>
    <xf numFmtId="0" fontId="0" fillId="18" borderId="4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C4FF"/>
      <color rgb="FFFF45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275944</xdr:colOff>
      <xdr:row>0</xdr:row>
      <xdr:rowOff>179294</xdr:rowOff>
    </xdr:from>
    <xdr:to>
      <xdr:col>18</xdr:col>
      <xdr:colOff>371195</xdr:colOff>
      <xdr:row>12</xdr:row>
      <xdr:rowOff>191689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4797" y="179294"/>
          <a:ext cx="3120839" cy="28570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"/>
  <sheetViews>
    <sheetView tabSelected="1" zoomScale="87" zoomScaleNormal="87" workbookViewId="0">
      <selection activeCell="B10" sqref="B10:C10"/>
    </sheetView>
  </sheetViews>
  <sheetFormatPr defaultRowHeight="15" x14ac:dyDescent="0.2"/>
  <cols>
    <col min="1" max="1" width="23.26953125" customWidth="1"/>
    <col min="2" max="2" width="13.44921875" customWidth="1"/>
    <col min="3" max="3" width="12.64453125" customWidth="1"/>
    <col min="4" max="4" width="13.98828125" customWidth="1"/>
    <col min="5" max="5" width="13.31640625" customWidth="1"/>
    <col min="7" max="7" width="15.73828125" customWidth="1"/>
    <col min="8" max="8" width="11.703125" customWidth="1"/>
    <col min="10" max="10" width="5.24609375" customWidth="1"/>
    <col min="11" max="11" width="13.1796875" customWidth="1"/>
    <col min="12" max="12" width="11.56640625" customWidth="1"/>
  </cols>
  <sheetData>
    <row r="1" spans="1:14" ht="26.25" customHeight="1" thickTop="1" thickBot="1" x14ac:dyDescent="0.25">
      <c r="A1" s="61" t="s">
        <v>24</v>
      </c>
      <c r="B1" s="62"/>
      <c r="C1" s="62"/>
      <c r="D1" s="62"/>
      <c r="E1" s="62"/>
      <c r="F1" s="62"/>
      <c r="G1" s="62"/>
      <c r="H1" s="62"/>
      <c r="I1" s="62"/>
      <c r="J1" s="62"/>
      <c r="K1" s="63"/>
      <c r="L1" s="63"/>
      <c r="M1" s="64"/>
    </row>
    <row r="2" spans="1:14" ht="19.5" thickTop="1" thickBot="1" x14ac:dyDescent="0.25">
      <c r="A2" s="30" t="s">
        <v>0</v>
      </c>
      <c r="B2" s="31" t="s">
        <v>13</v>
      </c>
      <c r="C2" s="32" t="s">
        <v>14</v>
      </c>
      <c r="D2" s="33" t="s">
        <v>16</v>
      </c>
      <c r="E2" s="34" t="s">
        <v>17</v>
      </c>
      <c r="F2" s="1"/>
      <c r="G2" s="40"/>
      <c r="H2" s="40"/>
      <c r="I2" s="40"/>
      <c r="J2" s="1"/>
      <c r="N2" s="1"/>
    </row>
    <row r="3" spans="1:14" ht="18.75" thickTop="1" thickBot="1" x14ac:dyDescent="0.25">
      <c r="A3" s="22" t="s">
        <v>1</v>
      </c>
      <c r="B3" s="23">
        <v>23</v>
      </c>
      <c r="C3" s="24">
        <v>30</v>
      </c>
      <c r="D3" s="25">
        <v>530</v>
      </c>
      <c r="E3" s="26">
        <f>B3*C3*D3/10^6</f>
        <v>0.36570000000000003</v>
      </c>
      <c r="F3" s="1"/>
      <c r="J3" s="7"/>
      <c r="K3" s="46" t="s">
        <v>20</v>
      </c>
      <c r="L3" s="4">
        <v>2</v>
      </c>
      <c r="M3" s="47" t="s">
        <v>12</v>
      </c>
      <c r="N3" s="1"/>
    </row>
    <row r="4" spans="1:14" ht="16.5" thickTop="1" thickBot="1" x14ac:dyDescent="0.25">
      <c r="A4" s="22" t="s">
        <v>4</v>
      </c>
      <c r="B4" s="23">
        <v>22</v>
      </c>
      <c r="C4" s="24">
        <v>20</v>
      </c>
      <c r="D4" s="25">
        <v>530</v>
      </c>
      <c r="E4" s="26">
        <f t="shared" ref="E4:E9" si="0">B4*C4*D4/10^6</f>
        <v>0.23319999999999999</v>
      </c>
      <c r="F4" s="15"/>
      <c r="G4" s="2" t="s">
        <v>23</v>
      </c>
      <c r="H4" s="39">
        <f>ROUND(E11,2)</f>
        <v>5.4</v>
      </c>
      <c r="I4" s="3" t="s">
        <v>19</v>
      </c>
      <c r="J4" s="14"/>
      <c r="K4" s="35" t="s">
        <v>22</v>
      </c>
      <c r="L4" s="45">
        <f>L3*D7/1000</f>
        <v>1.06</v>
      </c>
      <c r="M4" s="36" t="s">
        <v>19</v>
      </c>
      <c r="N4" s="1"/>
    </row>
    <row r="5" spans="1:14" ht="16.5" thickTop="1" thickBot="1" x14ac:dyDescent="0.25">
      <c r="A5" s="22" t="s">
        <v>7</v>
      </c>
      <c r="B5" s="23">
        <v>17</v>
      </c>
      <c r="C5" s="24">
        <v>70</v>
      </c>
      <c r="D5" s="25">
        <v>530</v>
      </c>
      <c r="E5" s="26">
        <f t="shared" si="0"/>
        <v>0.63070000000000004</v>
      </c>
      <c r="F5" s="1"/>
      <c r="N5" s="1"/>
    </row>
    <row r="6" spans="1:14" ht="16.5" thickTop="1" thickBot="1" x14ac:dyDescent="0.25">
      <c r="A6" s="22" t="s">
        <v>8</v>
      </c>
      <c r="B6" s="27">
        <v>14.5</v>
      </c>
      <c r="C6" s="28">
        <v>170</v>
      </c>
      <c r="D6" s="25">
        <v>400</v>
      </c>
      <c r="E6" s="26">
        <f t="shared" si="0"/>
        <v>0.98599999999999999</v>
      </c>
      <c r="F6" s="1"/>
      <c r="N6" s="1"/>
    </row>
    <row r="7" spans="1:14" ht="16.5" thickTop="1" thickBot="1" x14ac:dyDescent="0.25">
      <c r="A7" s="22" t="s">
        <v>9</v>
      </c>
      <c r="B7" s="27">
        <v>25</v>
      </c>
      <c r="C7" s="28">
        <v>100</v>
      </c>
      <c r="D7" s="25">
        <v>530</v>
      </c>
      <c r="E7" s="26">
        <f t="shared" si="0"/>
        <v>1.325</v>
      </c>
      <c r="F7" s="15"/>
      <c r="G7" s="5" t="s">
        <v>2</v>
      </c>
      <c r="H7" s="6">
        <v>1.2</v>
      </c>
      <c r="I7" s="1"/>
      <c r="J7" s="7"/>
      <c r="K7" s="8" t="s">
        <v>3</v>
      </c>
      <c r="L7" s="9">
        <v>1.6</v>
      </c>
      <c r="M7" s="1"/>
      <c r="N7" s="1"/>
    </row>
    <row r="8" spans="1:14" ht="16.5" thickTop="1" thickBot="1" x14ac:dyDescent="0.25">
      <c r="A8" s="29" t="s">
        <v>10</v>
      </c>
      <c r="B8" s="27">
        <v>25</v>
      </c>
      <c r="C8" s="28">
        <v>170</v>
      </c>
      <c r="D8" s="25">
        <v>130</v>
      </c>
      <c r="E8" s="26">
        <f t="shared" si="0"/>
        <v>0.55249999999999999</v>
      </c>
      <c r="F8" s="1"/>
      <c r="G8" s="38" t="s">
        <v>5</v>
      </c>
      <c r="H8" s="43">
        <f>ROUND(H4*H7,2)</f>
        <v>6.48</v>
      </c>
      <c r="I8" s="10" t="s">
        <v>19</v>
      </c>
      <c r="J8" s="40"/>
      <c r="K8" s="37" t="s">
        <v>6</v>
      </c>
      <c r="L8" s="44">
        <f>ROUND(L4*L7,2)</f>
        <v>1.7</v>
      </c>
      <c r="M8" s="11" t="s">
        <v>19</v>
      </c>
      <c r="N8" s="1"/>
    </row>
    <row r="9" spans="1:14" ht="16.5" thickTop="1" thickBot="1" x14ac:dyDescent="0.25">
      <c r="A9" s="29" t="s">
        <v>11</v>
      </c>
      <c r="B9" s="27">
        <v>23</v>
      </c>
      <c r="C9" s="28">
        <v>20</v>
      </c>
      <c r="D9" s="25">
        <v>530</v>
      </c>
      <c r="E9" s="26">
        <f t="shared" si="0"/>
        <v>0.24379999999999999</v>
      </c>
      <c r="F9" s="1"/>
      <c r="G9" s="16"/>
      <c r="N9" s="1"/>
    </row>
    <row r="10" spans="1:14" ht="18.75" thickTop="1" thickBot="1" x14ac:dyDescent="0.25">
      <c r="A10" s="29" t="s">
        <v>15</v>
      </c>
      <c r="B10" s="59">
        <v>2</v>
      </c>
      <c r="C10" s="60"/>
      <c r="D10" s="25">
        <v>530</v>
      </c>
      <c r="E10" s="26">
        <f>B10*D10/10^3</f>
        <v>1.06</v>
      </c>
      <c r="F10" s="1"/>
      <c r="G10" s="16"/>
      <c r="H10" s="16"/>
      <c r="I10" s="16"/>
      <c r="J10" s="16"/>
      <c r="K10" s="16"/>
      <c r="L10" s="1"/>
      <c r="M10" s="1"/>
      <c r="N10" s="1"/>
    </row>
    <row r="11" spans="1:14" ht="16.5" thickTop="1" thickBot="1" x14ac:dyDescent="0.25">
      <c r="A11" s="17"/>
      <c r="B11" s="18"/>
      <c r="C11" s="17"/>
      <c r="D11" s="19" t="s">
        <v>18</v>
      </c>
      <c r="E11" s="20">
        <f>SUM(E3:E10)</f>
        <v>5.3969000000000005</v>
      </c>
      <c r="F11" s="21" t="s">
        <v>19</v>
      </c>
      <c r="G11" s="17"/>
      <c r="H11" s="56" t="s">
        <v>21</v>
      </c>
      <c r="I11" s="57"/>
      <c r="J11" s="57"/>
      <c r="K11" s="58"/>
      <c r="L11" s="12">
        <f>ROUNDUP(H8+L8,3)</f>
        <v>8.18</v>
      </c>
      <c r="M11" s="13" t="s">
        <v>19</v>
      </c>
      <c r="N11" s="17"/>
    </row>
    <row r="12" spans="1:14" ht="16.5" thickTop="1" thickBot="1" x14ac:dyDescent="0.25"/>
    <row r="13" spans="1:14" ht="21.75" thickTop="1" thickBot="1" x14ac:dyDescent="0.25">
      <c r="A13" s="66" t="s">
        <v>28</v>
      </c>
      <c r="B13" s="67"/>
      <c r="C13" s="67"/>
      <c r="D13" s="49">
        <f>ROUND(E11*1000/D7,2)</f>
        <v>10.18</v>
      </c>
      <c r="E13" s="51" t="s">
        <v>30</v>
      </c>
      <c r="F13" s="53"/>
    </row>
    <row r="14" spans="1:14" ht="21.75" thickTop="1" thickBot="1" x14ac:dyDescent="0.3">
      <c r="F14" s="48"/>
      <c r="G14" s="70" t="s">
        <v>31</v>
      </c>
      <c r="H14" s="71"/>
      <c r="I14" s="71"/>
      <c r="J14" s="71"/>
      <c r="K14" s="72"/>
      <c r="L14" s="72"/>
      <c r="M14" s="54">
        <f>ROUND((E11-E7-E8)*1000/D7,2)</f>
        <v>6.64</v>
      </c>
      <c r="N14" s="55" t="s">
        <v>30</v>
      </c>
    </row>
    <row r="15" spans="1:14" ht="21.75" thickTop="1" thickBot="1" x14ac:dyDescent="0.25">
      <c r="A15" s="68" t="s">
        <v>29</v>
      </c>
      <c r="B15" s="67"/>
      <c r="C15" s="69"/>
      <c r="D15" s="50">
        <f>ROUND(H7*D13+L7*L3,2)</f>
        <v>15.42</v>
      </c>
      <c r="E15" s="52" t="s">
        <v>30</v>
      </c>
      <c r="F15" s="53"/>
    </row>
    <row r="16" spans="1:14" ht="15.75" thickTop="1" x14ac:dyDescent="0.2"/>
    <row r="17" spans="1:13" ht="14.25" customHeight="1" thickBot="1" x14ac:dyDescent="0.25"/>
    <row r="18" spans="1:13" ht="30" customHeight="1" thickTop="1" thickBot="1" x14ac:dyDescent="0.25">
      <c r="A18" s="61" t="s">
        <v>25</v>
      </c>
      <c r="B18" s="62"/>
      <c r="C18" s="62"/>
      <c r="D18" s="62"/>
      <c r="E18" s="62"/>
      <c r="F18" s="62"/>
      <c r="G18" s="62"/>
      <c r="H18" s="62"/>
      <c r="I18" s="62"/>
      <c r="J18" s="62"/>
      <c r="K18" s="63"/>
      <c r="L18" s="65"/>
      <c r="M18" s="64"/>
    </row>
    <row r="19" spans="1:13" ht="19.5" thickTop="1" thickBot="1" x14ac:dyDescent="0.25">
      <c r="A19" s="30" t="s">
        <v>0</v>
      </c>
      <c r="B19" s="31" t="s">
        <v>13</v>
      </c>
      <c r="C19" s="32" t="s">
        <v>14</v>
      </c>
      <c r="D19" s="33" t="s">
        <v>16</v>
      </c>
      <c r="E19" s="34" t="s">
        <v>27</v>
      </c>
      <c r="F19" s="1"/>
      <c r="G19" s="40"/>
      <c r="H19" s="40"/>
      <c r="I19" s="40"/>
      <c r="J19" s="1"/>
      <c r="K19" s="35" t="s">
        <v>20</v>
      </c>
      <c r="L19" s="4">
        <v>5</v>
      </c>
      <c r="M19" s="36" t="s">
        <v>12</v>
      </c>
    </row>
    <row r="20" spans="1:13" ht="16.5" thickTop="1" thickBot="1" x14ac:dyDescent="0.25">
      <c r="A20" s="22" t="s">
        <v>1</v>
      </c>
      <c r="B20" s="23">
        <v>23</v>
      </c>
      <c r="C20" s="24">
        <v>30</v>
      </c>
      <c r="D20" s="25">
        <v>1000</v>
      </c>
      <c r="E20" s="26">
        <f>B20*C20/10^3</f>
        <v>0.69</v>
      </c>
      <c r="F20" s="1"/>
      <c r="G20" s="2" t="s">
        <v>23</v>
      </c>
      <c r="H20" s="39">
        <f>ROUND(E26*D23/1000,2)</f>
        <v>12.38</v>
      </c>
      <c r="I20" s="3" t="s">
        <v>19</v>
      </c>
      <c r="J20" s="7"/>
      <c r="K20" s="35" t="s">
        <v>22</v>
      </c>
      <c r="L20" s="45">
        <f>L19*D23/1000</f>
        <v>5</v>
      </c>
      <c r="M20" s="36" t="s">
        <v>19</v>
      </c>
    </row>
    <row r="21" spans="1:13" ht="16.5" thickTop="1" thickBot="1" x14ac:dyDescent="0.25">
      <c r="A21" s="22" t="s">
        <v>4</v>
      </c>
      <c r="B21" s="23">
        <v>22</v>
      </c>
      <c r="C21" s="24">
        <v>20</v>
      </c>
      <c r="D21" s="25">
        <v>1000</v>
      </c>
      <c r="E21" s="26">
        <f t="shared" ref="E21:E24" si="1">B21*C21/10^3</f>
        <v>0.44</v>
      </c>
      <c r="F21" s="15"/>
      <c r="G21" s="41"/>
      <c r="H21" s="40"/>
      <c r="I21" s="42"/>
      <c r="J21" s="14"/>
      <c r="K21" s="40"/>
      <c r="L21" s="40"/>
      <c r="M21" s="40"/>
    </row>
    <row r="22" spans="1:13" ht="16.5" thickTop="1" thickBot="1" x14ac:dyDescent="0.25">
      <c r="A22" s="22" t="s">
        <v>7</v>
      </c>
      <c r="B22" s="23">
        <v>17</v>
      </c>
      <c r="C22" s="24">
        <v>70</v>
      </c>
      <c r="D22" s="25">
        <v>1000</v>
      </c>
      <c r="E22" s="26">
        <f t="shared" si="1"/>
        <v>1.19</v>
      </c>
      <c r="F22" s="1"/>
      <c r="G22" s="5" t="s">
        <v>2</v>
      </c>
      <c r="H22" s="6">
        <v>1.2</v>
      </c>
      <c r="I22" s="1"/>
      <c r="J22" s="7"/>
      <c r="K22" s="8" t="s">
        <v>3</v>
      </c>
      <c r="L22" s="9">
        <v>1.6</v>
      </c>
      <c r="M22" s="1"/>
    </row>
    <row r="23" spans="1:13" ht="16.5" thickTop="1" thickBot="1" x14ac:dyDescent="0.25">
      <c r="A23" s="22" t="s">
        <v>26</v>
      </c>
      <c r="B23" s="27">
        <v>25</v>
      </c>
      <c r="C23" s="28">
        <v>320</v>
      </c>
      <c r="D23" s="25">
        <v>1000</v>
      </c>
      <c r="E23" s="26">
        <f t="shared" si="1"/>
        <v>8</v>
      </c>
      <c r="F23" s="15"/>
      <c r="G23" s="38" t="s">
        <v>5</v>
      </c>
      <c r="H23" s="43">
        <f>ROUND(H20*H22,2)</f>
        <v>14.86</v>
      </c>
      <c r="I23" s="10" t="s">
        <v>19</v>
      </c>
      <c r="J23" s="40"/>
      <c r="K23" s="37" t="s">
        <v>6</v>
      </c>
      <c r="L23" s="44">
        <f>ROUND(L20*L22,2)</f>
        <v>8</v>
      </c>
      <c r="M23" s="11" t="s">
        <v>19</v>
      </c>
    </row>
    <row r="24" spans="1:13" ht="16.5" thickTop="1" thickBot="1" x14ac:dyDescent="0.25">
      <c r="A24" s="29" t="s">
        <v>11</v>
      </c>
      <c r="B24" s="27">
        <v>23</v>
      </c>
      <c r="C24" s="28">
        <v>20</v>
      </c>
      <c r="D24" s="25">
        <v>1000</v>
      </c>
      <c r="E24" s="26">
        <f t="shared" si="1"/>
        <v>0.46</v>
      </c>
      <c r="F24" s="1"/>
      <c r="G24" s="16"/>
    </row>
    <row r="25" spans="1:13" ht="18.75" thickTop="1" thickBot="1" x14ac:dyDescent="0.25">
      <c r="A25" s="29" t="s">
        <v>15</v>
      </c>
      <c r="B25" s="59">
        <v>1.6</v>
      </c>
      <c r="C25" s="60"/>
      <c r="D25" s="25">
        <v>1000</v>
      </c>
      <c r="E25" s="26">
        <f>B25</f>
        <v>1.6</v>
      </c>
      <c r="F25" s="1"/>
      <c r="G25" s="16"/>
      <c r="H25" s="16"/>
      <c r="I25" s="16"/>
      <c r="J25" s="16"/>
      <c r="K25" s="16"/>
      <c r="L25" s="1"/>
      <c r="M25" s="1"/>
    </row>
    <row r="26" spans="1:13" ht="18.75" thickTop="1" thickBot="1" x14ac:dyDescent="0.25">
      <c r="A26" s="17"/>
      <c r="B26" s="18"/>
      <c r="C26" s="17"/>
      <c r="D26" s="19" t="s">
        <v>18</v>
      </c>
      <c r="E26" s="20">
        <f>SUM(E20:E25)</f>
        <v>12.38</v>
      </c>
      <c r="F26" s="21" t="s">
        <v>12</v>
      </c>
      <c r="G26" s="17"/>
      <c r="H26" s="56" t="s">
        <v>21</v>
      </c>
      <c r="I26" s="57"/>
      <c r="J26" s="57"/>
      <c r="K26" s="58"/>
      <c r="L26" s="12">
        <f>ROUNDUP(H23+L23,3)</f>
        <v>22.86</v>
      </c>
      <c r="M26" s="13" t="s">
        <v>19</v>
      </c>
    </row>
    <row r="27" spans="1:13" ht="15.75" thickTop="1" x14ac:dyDescent="0.2"/>
  </sheetData>
  <sheetProtection algorithmName="SHA-512" hashValue="8a0OuyFNRzGO7rI/8GdIP4uTpuy/NCIAaQKy+eCbOTuIKCB+mcZcstKTClxCnxh/XI+4/anOtH/zggA/818Lbg==" saltValue="4w7wwtCO1eLXVCa38tQYwA==" spinCount="100000" sheet="1" selectLockedCells="1"/>
  <mergeCells count="9">
    <mergeCell ref="H26:K26"/>
    <mergeCell ref="B25:C25"/>
    <mergeCell ref="H11:K11"/>
    <mergeCell ref="B10:C10"/>
    <mergeCell ref="A1:M1"/>
    <mergeCell ref="A18:M18"/>
    <mergeCell ref="A13:C13"/>
    <mergeCell ref="A15:C15"/>
    <mergeCell ref="G14:L14"/>
  </mergeCells>
  <pageMargins left="0.7" right="0.7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Nasr Younis</dc:creator>
  <cp:lastModifiedBy>Dr.Sufyan</cp:lastModifiedBy>
  <cp:lastPrinted>2015-08-20T09:13:32Z</cp:lastPrinted>
  <dcterms:created xsi:type="dcterms:W3CDTF">2015-08-02T15:46:56Z</dcterms:created>
  <dcterms:modified xsi:type="dcterms:W3CDTF">2023-10-19T18:02:11Z</dcterms:modified>
</cp:coreProperties>
</file>